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-ts2012\vol3\Kahl\AU\Kalkulationstabellen\"/>
    </mc:Choice>
  </mc:AlternateContent>
  <bookViews>
    <workbookView xWindow="0" yWindow="0" windowWidth="28800" windowHeight="1233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M12" i="1"/>
  <c r="C14" i="2" l="1"/>
  <c r="D14" i="2" s="1"/>
  <c r="B26" i="2"/>
  <c r="C26" i="2" s="1"/>
  <c r="D26" i="2" s="1"/>
  <c r="B25" i="2"/>
  <c r="C25" i="2" s="1"/>
  <c r="D25" i="2" s="1"/>
  <c r="B24" i="2"/>
  <c r="C24" i="2" s="1"/>
  <c r="D24" i="2" s="1"/>
  <c r="B23" i="2"/>
  <c r="F6" i="2" s="1"/>
  <c r="C13" i="2" s="1"/>
  <c r="D13" i="2" s="1"/>
  <c r="B22" i="2"/>
  <c r="C22" i="2" s="1"/>
  <c r="D22" i="2" s="1"/>
  <c r="B21" i="2"/>
  <c r="C21" i="2" s="1"/>
  <c r="D21" i="2" s="1"/>
  <c r="B20" i="2"/>
  <c r="D20" i="2" s="1"/>
  <c r="B19" i="2"/>
  <c r="C19" i="2" s="1"/>
  <c r="D19" i="2" s="1"/>
  <c r="B18" i="2"/>
  <c r="C18" i="2" s="1"/>
  <c r="D18" i="2" s="1"/>
  <c r="B17" i="2"/>
  <c r="C17" i="2" s="1"/>
  <c r="D17" i="2" s="1"/>
  <c r="B16" i="2"/>
  <c r="C16" i="2" s="1"/>
  <c r="D16" i="2" s="1"/>
  <c r="B15" i="2"/>
  <c r="A15" i="2"/>
  <c r="B14" i="2"/>
  <c r="B13" i="2"/>
  <c r="B12" i="2"/>
  <c r="C12" i="2" s="1"/>
  <c r="D12" i="2" s="1"/>
  <c r="B11" i="2"/>
  <c r="B10" i="2"/>
  <c r="C10" i="2" s="1"/>
  <c r="D10" i="2" s="1"/>
  <c r="B9" i="2"/>
  <c r="C9" i="2" s="1"/>
  <c r="D9" i="2" s="1"/>
  <c r="B8" i="2"/>
  <c r="B7" i="2"/>
  <c r="C7" i="2" s="1"/>
  <c r="D7" i="2" s="1"/>
  <c r="B5" i="2"/>
  <c r="C5" i="2" s="1"/>
  <c r="D5" i="2" s="1"/>
  <c r="B4" i="2"/>
  <c r="C4" i="2" s="1"/>
  <c r="D4" i="2" s="1"/>
  <c r="A26" i="2"/>
  <c r="A25" i="2"/>
  <c r="A24" i="2"/>
  <c r="A23" i="2"/>
  <c r="A22" i="2"/>
  <c r="A21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A4" i="2"/>
  <c r="A3" i="2"/>
  <c r="H31" i="1"/>
  <c r="H23" i="1"/>
  <c r="D13" i="1" s="1"/>
  <c r="H15" i="1"/>
  <c r="A13" i="1" s="1"/>
  <c r="B6" i="2" s="1"/>
  <c r="C6" i="2" s="1"/>
  <c r="D6" i="2" s="1"/>
  <c r="H7" i="1"/>
  <c r="C8" i="2" l="1"/>
  <c r="C11" i="2"/>
  <c r="D11" i="2" l="1"/>
  <c r="D28" i="2" s="1"/>
  <c r="C28" i="2"/>
  <c r="F11" i="2" l="1"/>
  <c r="F22" i="2" l="1"/>
  <c r="J6" i="1" s="1"/>
  <c r="F21" i="2"/>
  <c r="J3" i="1" s="1"/>
  <c r="F24" i="2"/>
  <c r="L8" i="1" s="1"/>
  <c r="L14" i="1" s="1"/>
</calcChain>
</file>

<file path=xl/comments1.xml><?xml version="1.0" encoding="utf-8"?>
<comments xmlns="http://schemas.openxmlformats.org/spreadsheetml/2006/main">
  <authors>
    <author>Michael Kahl</author>
  </authors>
  <commentList>
    <comment ref="A3" authorId="0" shapeId="0">
      <text>
        <r>
          <rPr>
            <b/>
            <sz val="9"/>
            <color indexed="81"/>
            <rFont val="Segoe UI"/>
            <charset val="1"/>
          </rPr>
          <t>Abgasuntersuchung pro Jahr</t>
        </r>
        <r>
          <rPr>
            <sz val="9"/>
            <color indexed="81"/>
            <rFont val="Segoe UI"/>
            <charset val="1"/>
          </rPr>
          <t xml:space="preserve">
Wieviel Abgasuntersuchungen werden jährlich durchgeführt?</t>
        </r>
      </text>
    </comment>
    <comment ref="D3" authorId="0" shapeId="0">
      <text>
        <r>
          <rPr>
            <b/>
            <sz val="9"/>
            <color indexed="81"/>
            <rFont val="Segoe UI"/>
            <charset val="1"/>
          </rPr>
          <t>Preis pro Abgasuntersuchung netto</t>
        </r>
        <r>
          <rPr>
            <sz val="9"/>
            <color indexed="81"/>
            <rFont val="Segoe UI"/>
            <charset val="1"/>
          </rPr>
          <t xml:space="preserve">
Was kostet eine Abgasuntersuchung netto?</t>
        </r>
      </text>
    </comment>
    <comment ref="G3" authorId="0" shapeId="0">
      <text>
        <r>
          <rPr>
            <b/>
            <sz val="9"/>
            <color indexed="81"/>
            <rFont val="Segoe UI"/>
            <charset val="1"/>
          </rPr>
          <t>Reisekostenrechner</t>
        </r>
        <r>
          <rPr>
            <sz val="9"/>
            <color indexed="81"/>
            <rFont val="Segoe UI"/>
            <charset val="1"/>
          </rPr>
          <t xml:space="preserve">
Hiermit können die Reisekosten für An- und Abfahrt zum AU Lehrgang ermittelt werden. Einfache Strecke von Betrieb zur Bildungsstätte eingeben.</t>
        </r>
      </text>
    </comment>
    <comment ref="G5" authorId="0" shapeId="0">
      <text>
        <r>
          <rPr>
            <b/>
            <sz val="9"/>
            <color indexed="81"/>
            <rFont val="Segoe UI"/>
            <charset val="1"/>
          </rPr>
          <t>Gefahrene Kilometer</t>
        </r>
        <r>
          <rPr>
            <sz val="9"/>
            <color indexed="81"/>
            <rFont val="Segoe UI"/>
            <charset val="1"/>
          </rPr>
          <t xml:space="preserve">
Einfache Strecke von Betrieb zur Bildungsstelle.</t>
        </r>
      </text>
    </comment>
    <comment ref="A6" authorId="0" shapeId="0">
      <text>
        <r>
          <rPr>
            <b/>
            <sz val="9"/>
            <color indexed="81"/>
            <rFont val="Segoe UI"/>
            <charset val="1"/>
          </rPr>
          <t>Anerkennungsverfahren Gebühr</t>
        </r>
        <r>
          <rPr>
            <sz val="9"/>
            <color indexed="81"/>
            <rFont val="Segoe UI"/>
            <charset val="1"/>
          </rPr>
          <t xml:space="preserve">
Nur relevant bei Neuanerkennungen. Im Fall einer bestehenden Anerkennung, bleibt das Feld leer.</t>
        </r>
      </text>
    </comment>
    <comment ref="D6" authorId="0" shapeId="0">
      <text>
        <r>
          <rPr>
            <b/>
            <sz val="9"/>
            <color indexed="81"/>
            <rFont val="Segoe UI"/>
            <charset val="1"/>
          </rPr>
          <t>Jährliches Audit</t>
        </r>
        <r>
          <rPr>
            <sz val="9"/>
            <color indexed="81"/>
            <rFont val="Segoe UI"/>
            <charset val="1"/>
          </rPr>
          <t xml:space="preserve">
Werkstattüberprüfung durch den Auditor. Bei längeren Prüfintervallen ist ein jährlicher Mittelwert zu bilden.</t>
        </r>
      </text>
    </comment>
    <comment ref="A9" authorId="0" shapeId="0">
      <text>
        <r>
          <rPr>
            <b/>
            <sz val="9"/>
            <color indexed="81"/>
            <rFont val="Segoe UI"/>
            <charset val="1"/>
          </rPr>
          <t>AU Schulung Inspektor</t>
        </r>
        <r>
          <rPr>
            <sz val="9"/>
            <color indexed="81"/>
            <rFont val="Segoe UI"/>
            <charset val="1"/>
          </rPr>
          <t xml:space="preserve">
Gesetzlich vorgeschriebene Schulung alle drei Jahre. </t>
        </r>
      </text>
    </comment>
    <comment ref="D9" authorId="0" shapeId="0">
      <text>
        <r>
          <rPr>
            <b/>
            <sz val="9"/>
            <color indexed="81"/>
            <rFont val="Segoe UI"/>
            <charset val="1"/>
          </rPr>
          <t>AU Schulung Fachkraft</t>
        </r>
        <r>
          <rPr>
            <sz val="9"/>
            <color indexed="81"/>
            <rFont val="Segoe UI"/>
            <charset val="1"/>
          </rPr>
          <t xml:space="preserve">
Gesetzlich vorgeschriebene Schulung alle drei Jahre. </t>
        </r>
      </text>
    </comment>
    <comment ref="G10" authorId="0" shapeId="0">
      <text>
        <r>
          <rPr>
            <b/>
            <sz val="9"/>
            <color indexed="81"/>
            <rFont val="Segoe UI"/>
            <charset val="1"/>
          </rPr>
          <t>Personalkosten Ausfall Inspektor</t>
        </r>
        <r>
          <rPr>
            <sz val="9"/>
            <color indexed="81"/>
            <rFont val="Segoe UI"/>
            <charset val="1"/>
          </rPr>
          <t xml:space="preserve">
Hiermit werden die Kosten für den Ausfall während der AU Schulung gerechnet.</t>
        </r>
      </text>
    </comment>
    <comment ref="A12" authorId="0" shapeId="0">
      <text>
        <r>
          <rPr>
            <b/>
            <sz val="9"/>
            <color indexed="81"/>
            <rFont val="Segoe UI"/>
            <charset val="1"/>
          </rPr>
          <t>Personalkosten AU Schulung Inspektor</t>
        </r>
        <r>
          <rPr>
            <sz val="9"/>
            <color indexed="81"/>
            <rFont val="Segoe UI"/>
            <charset val="1"/>
          </rPr>
          <t xml:space="preserve">
Kosten für den Ausfall während der Schulung. Diese werden mit dem Hilfsrechner ermittelt und direkt übertragen.</t>
        </r>
      </text>
    </comment>
    <comment ref="D12" authorId="0" shapeId="0">
      <text>
        <r>
          <rPr>
            <b/>
            <sz val="9"/>
            <color indexed="81"/>
            <rFont val="Segoe UI"/>
            <charset val="1"/>
          </rPr>
          <t>Personalkosten AU Schulung Fachkraft</t>
        </r>
        <r>
          <rPr>
            <sz val="9"/>
            <color indexed="81"/>
            <rFont val="Segoe UI"/>
            <charset val="1"/>
          </rPr>
          <t xml:space="preserve">
Kosten für den Ausfall während der Schulung. Diese werden mit dem Hilfsrechner ermittelt und direkt übertragen.</t>
        </r>
      </text>
    </comment>
    <comment ref="G12" authorId="0" shapeId="0">
      <text>
        <r>
          <rPr>
            <b/>
            <sz val="9"/>
            <color indexed="81"/>
            <rFont val="Segoe UI"/>
            <charset val="1"/>
          </rPr>
          <t>Personalkosten</t>
        </r>
        <r>
          <rPr>
            <sz val="9"/>
            <color indexed="81"/>
            <rFont val="Segoe UI"/>
            <charset val="1"/>
          </rPr>
          <t xml:space="preserve">
Zu Ermitteln über den Personalkostenrechner.</t>
        </r>
      </text>
    </comment>
    <comment ref="A13" authorId="0" shapeId="0">
      <text>
        <r>
          <rPr>
            <b/>
            <sz val="9"/>
            <color indexed="81"/>
            <rFont val="Segoe UI"/>
            <charset val="1"/>
          </rPr>
          <t>Michael Kahl:</t>
        </r>
        <r>
          <rPr>
            <sz val="9"/>
            <color indexed="81"/>
            <rFont val="Segoe UI"/>
            <charset val="1"/>
          </rPr>
          <t xml:space="preserve">
Bitte Hilfsrechner benutzen!</t>
        </r>
      </text>
    </comment>
    <comment ref="D13" authorId="0" shapeId="0">
      <text>
        <r>
          <rPr>
            <b/>
            <sz val="9"/>
            <color indexed="81"/>
            <rFont val="Segoe UI"/>
            <charset val="1"/>
          </rPr>
          <t>Michael Kahl:</t>
        </r>
        <r>
          <rPr>
            <sz val="9"/>
            <color indexed="81"/>
            <rFont val="Segoe UI"/>
            <charset val="1"/>
          </rPr>
          <t xml:space="preserve">
Bitte Hilfsrechner benutzen!</t>
        </r>
      </text>
    </comment>
    <comment ref="G13" authorId="0" shapeId="0">
      <text>
        <r>
          <rPr>
            <b/>
            <sz val="9"/>
            <color indexed="81"/>
            <rFont val="Segoe UI"/>
            <charset val="1"/>
          </rPr>
          <t>Geleistete Stunden</t>
        </r>
        <r>
          <rPr>
            <sz val="9"/>
            <color indexed="81"/>
            <rFont val="Segoe UI"/>
            <charset val="1"/>
          </rPr>
          <t xml:space="preserve">
Arbeitszeitausfall im Betrieb in Stunden</t>
        </r>
      </text>
    </comment>
    <comment ref="A15" authorId="0" shapeId="0">
      <text>
        <r>
          <rPr>
            <b/>
            <sz val="9"/>
            <color indexed="81"/>
            <rFont val="Segoe UI"/>
            <charset val="1"/>
          </rPr>
          <t>Reisekosten AU Schulung Inspektor</t>
        </r>
        <r>
          <rPr>
            <sz val="9"/>
            <color indexed="81"/>
            <rFont val="Segoe UI"/>
            <charset val="1"/>
          </rPr>
          <t xml:space="preserve">
Reisekosten für An- und Abreise zur AU Schulung. Kann mit dem Hilfsrechner ermittelt werden.</t>
        </r>
      </text>
    </comment>
    <comment ref="D15" authorId="0" shapeId="0">
      <text>
        <r>
          <rPr>
            <b/>
            <sz val="9"/>
            <color indexed="81"/>
            <rFont val="Segoe UI"/>
            <charset val="1"/>
          </rPr>
          <t>Reisekosten AU Schulung Fachkraft</t>
        </r>
        <r>
          <rPr>
            <sz val="9"/>
            <color indexed="81"/>
            <rFont val="Segoe UI"/>
            <charset val="1"/>
          </rPr>
          <t xml:space="preserve">
Reisekosten für An- und Abreise zur AU Schulung. Kann mit dem Hilfsrechner ermittelt werden.</t>
        </r>
      </text>
    </comment>
    <comment ref="A18" authorId="0" shapeId="0">
      <text>
        <r>
          <rPr>
            <b/>
            <sz val="9"/>
            <color indexed="81"/>
            <rFont val="Segoe UI"/>
            <charset val="1"/>
          </rPr>
          <t>Abgastester Leasingrate</t>
        </r>
        <r>
          <rPr>
            <sz val="9"/>
            <color indexed="81"/>
            <rFont val="Segoe UI"/>
            <charset val="1"/>
          </rPr>
          <t xml:space="preserve">
Ist der AU Tester geleast, ist die Leasingrate hier einzutragen.</t>
        </r>
      </text>
    </comment>
    <comment ref="D18" authorId="0" shapeId="0">
      <text>
        <r>
          <rPr>
            <b/>
            <sz val="9"/>
            <color indexed="81"/>
            <rFont val="Segoe UI"/>
            <charset val="1"/>
          </rPr>
          <t>Abgastester Kaufpreis</t>
        </r>
        <r>
          <rPr>
            <sz val="9"/>
            <color indexed="81"/>
            <rFont val="Segoe UI"/>
            <charset val="1"/>
          </rPr>
          <t xml:space="preserve">
Ist der AU Tester gekauft, ist der Kaufpreis hier einzutragen. AU Tester werden über 8 Jahre abgeschrieben.</t>
        </r>
      </text>
    </comment>
    <comment ref="G18" authorId="0" shapeId="0">
      <text>
        <r>
          <rPr>
            <b/>
            <sz val="9"/>
            <color indexed="81"/>
            <rFont val="Segoe UI"/>
            <charset val="1"/>
          </rPr>
          <t>Personalkosten Ausfall AU Fachkraft</t>
        </r>
        <r>
          <rPr>
            <sz val="9"/>
            <color indexed="81"/>
            <rFont val="Segoe UI"/>
            <charset val="1"/>
          </rPr>
          <t xml:space="preserve">
Hiermit werden die Kosten für den Ausfall während der AU Schulung gerechnet.</t>
        </r>
      </text>
    </comment>
    <comment ref="G20" authorId="0" shapeId="0">
      <text>
        <r>
          <rPr>
            <b/>
            <sz val="9"/>
            <color indexed="81"/>
            <rFont val="Segoe UI"/>
            <charset val="1"/>
          </rPr>
          <t>Personalkosten</t>
        </r>
        <r>
          <rPr>
            <sz val="9"/>
            <color indexed="81"/>
            <rFont val="Segoe UI"/>
            <charset val="1"/>
          </rPr>
          <t xml:space="preserve">
Zu Ermitteln über den Personalkostenrechner.</t>
        </r>
      </text>
    </comment>
    <comment ref="A21" authorId="0" shapeId="0">
      <text>
        <r>
          <rPr>
            <b/>
            <sz val="9"/>
            <color indexed="81"/>
            <rFont val="Segoe UI"/>
            <charset val="1"/>
          </rPr>
          <t>Absaugung</t>
        </r>
        <r>
          <rPr>
            <sz val="9"/>
            <color indexed="81"/>
            <rFont val="Segoe UI"/>
            <charset val="1"/>
          </rPr>
          <t xml:space="preserve">
Ist für die AU eine Absauganlage angeschafft worden, kann der Kaufpreis hier eingtragen werden. Absauganlagen sind über 10 Jahre abzuschreiben.</t>
        </r>
      </text>
    </comment>
    <comment ref="D21" authorId="0" shapeId="0">
      <text>
        <r>
          <rPr>
            <b/>
            <sz val="9"/>
            <color indexed="81"/>
            <rFont val="Segoe UI"/>
            <charset val="1"/>
          </rPr>
          <t>Sonderkosten</t>
        </r>
        <r>
          <rPr>
            <sz val="9"/>
            <color indexed="81"/>
            <rFont val="Segoe UI"/>
            <charset val="1"/>
          </rPr>
          <t xml:space="preserve">
Kosten die in der Tabelle nicht erfasst sind können hier eingetragen werden. Bitte eine Jahressumme bilden. Feld kann ohne zusätzliche Kosten leer bleiben.</t>
        </r>
      </text>
    </comment>
    <comment ref="G21" authorId="0" shapeId="0">
      <text>
        <r>
          <rPr>
            <b/>
            <sz val="9"/>
            <color indexed="81"/>
            <rFont val="Segoe UI"/>
            <charset val="1"/>
          </rPr>
          <t>Geleistete Stunden</t>
        </r>
        <r>
          <rPr>
            <sz val="9"/>
            <color indexed="81"/>
            <rFont val="Segoe UI"/>
            <charset val="1"/>
          </rPr>
          <t xml:space="preserve">
Arbeitszeitausfall im Betrieb in Stunden</t>
        </r>
      </text>
    </comment>
    <comment ref="A24" authorId="0" shapeId="0">
      <text>
        <r>
          <rPr>
            <b/>
            <sz val="9"/>
            <color indexed="81"/>
            <rFont val="Segoe UI"/>
            <charset val="1"/>
          </rPr>
          <t>Upgrade AU Tester (Leitfaden)</t>
        </r>
        <r>
          <rPr>
            <sz val="9"/>
            <color indexed="81"/>
            <rFont val="Segoe UI"/>
            <charset val="1"/>
          </rPr>
          <t xml:space="preserve">
Upgrade des AU Testers durch Gesetzesänderung wie zum Beispiel Leitfadenanpassung. Letzte Änderung war 2017 mit dem Leitfaden 5.01. Feld kann leer bleiben wenn keine Änderung ansteht.</t>
        </r>
      </text>
    </comment>
    <comment ref="D24" authorId="0" shapeId="0">
      <text>
        <r>
          <rPr>
            <b/>
            <sz val="9"/>
            <color indexed="81"/>
            <rFont val="Segoe UI"/>
            <charset val="1"/>
          </rPr>
          <t>Update Fahrzeug Solldaten</t>
        </r>
        <r>
          <rPr>
            <sz val="9"/>
            <color indexed="81"/>
            <rFont val="Segoe UI"/>
            <charset val="1"/>
          </rPr>
          <t xml:space="preserve">
Kosten der Updates von Fahrzeugsolldaten. Bitte eine Jahressumme bilden. ACHTUNG! Bei Leasinggeräten kann ein Sollwertupdate bereits inkludiert sein. Dann bleibt dieses Feld leer.</t>
        </r>
      </text>
    </comment>
    <comment ref="G26" authorId="0" shapeId="0">
      <text>
        <r>
          <rPr>
            <b/>
            <sz val="9"/>
            <color indexed="81"/>
            <rFont val="Segoe UI"/>
            <charset val="1"/>
          </rPr>
          <t>Personalkostenrechner</t>
        </r>
        <r>
          <rPr>
            <sz val="9"/>
            <color indexed="81"/>
            <rFont val="Segoe UI"/>
            <charset val="1"/>
          </rPr>
          <t xml:space="preserve">
Hiermit können Personalkosten ermittelt werden. Bruttolohn und vertragliche Wochenarbeitsstunden des Arbeitnehmers eingeben. SV Beiträge sind mit 21% berücksichtigt.</t>
        </r>
      </text>
    </comment>
    <comment ref="A27" authorId="0" shapeId="0">
      <text>
        <r>
          <rPr>
            <b/>
            <sz val="9"/>
            <color indexed="81"/>
            <rFont val="Segoe UI"/>
            <charset val="1"/>
          </rPr>
          <t>Zeitaufwand für AU in Minuten</t>
        </r>
        <r>
          <rPr>
            <sz val="9"/>
            <color indexed="81"/>
            <rFont val="Segoe UI"/>
            <charset val="1"/>
          </rPr>
          <t xml:space="preserve">
Wieviel Zeit nimmt eine AU im Schnitt in Anspruch?</t>
        </r>
      </text>
    </comment>
    <comment ref="D27" authorId="0" shapeId="0">
      <text>
        <r>
          <rPr>
            <b/>
            <sz val="9"/>
            <color indexed="81"/>
            <rFont val="Segoe UI"/>
            <charset val="1"/>
          </rPr>
          <t>Personalkosten für AU</t>
        </r>
        <r>
          <rPr>
            <sz val="9"/>
            <color indexed="81"/>
            <rFont val="Segoe UI"/>
            <charset val="1"/>
          </rPr>
          <t xml:space="preserve">
Personalkosten für durchführendens Werkstattpersonal</t>
        </r>
      </text>
    </comment>
    <comment ref="G28" authorId="0" shapeId="0">
      <text>
        <r>
          <rPr>
            <b/>
            <sz val="9"/>
            <color indexed="81"/>
            <rFont val="Segoe UI"/>
            <charset val="1"/>
          </rPr>
          <t>Bruttolohn</t>
        </r>
        <r>
          <rPr>
            <sz val="9"/>
            <color indexed="81"/>
            <rFont val="Segoe UI"/>
            <charset val="1"/>
          </rPr>
          <t xml:space="preserve">
Den mit dem Arbeitnehmer vertraglich vereinbarten Bruttolohn.</t>
        </r>
      </text>
    </comment>
    <comment ref="G29" authorId="0" shapeId="0">
      <text>
        <r>
          <rPr>
            <b/>
            <sz val="9"/>
            <color indexed="81"/>
            <rFont val="Segoe UI"/>
            <charset val="1"/>
          </rPr>
          <t>Wochenstunden</t>
        </r>
        <r>
          <rPr>
            <sz val="9"/>
            <color indexed="81"/>
            <rFont val="Segoe UI"/>
            <charset val="1"/>
          </rPr>
          <t xml:space="preserve">
Die vom Arbeitnehmer vertraglich zu leistenden Wochenstunden.</t>
        </r>
      </text>
    </comment>
    <comment ref="A30" authorId="0" shapeId="0">
      <text>
        <r>
          <rPr>
            <b/>
            <sz val="9"/>
            <color indexed="81"/>
            <rFont val="Segoe UI"/>
            <charset val="1"/>
          </rPr>
          <t>Preis AU Plakette</t>
        </r>
        <r>
          <rPr>
            <sz val="9"/>
            <color indexed="81"/>
            <rFont val="Segoe UI"/>
            <charset val="1"/>
          </rPr>
          <t xml:space="preserve">
Preis eines AU Siegels im Einkauf.</t>
        </r>
      </text>
    </comment>
    <comment ref="D30" authorId="0" shapeId="0">
      <text>
        <r>
          <rPr>
            <b/>
            <sz val="9"/>
            <color indexed="81"/>
            <rFont val="Segoe UI"/>
            <charset val="1"/>
          </rPr>
          <t xml:space="preserve">Lizenz Inspektionsstelle Plus </t>
        </r>
        <r>
          <rPr>
            <sz val="9"/>
            <color indexed="81"/>
            <rFont val="Segoe UI"/>
            <charset val="1"/>
          </rPr>
          <t xml:space="preserve">
Inspektionsstelle Plus ist das notwendige Programm für die AU Anerkennung. Es ersetzt AU Plus. Die derzeitige Jahreslizenz beträgt 49€.</t>
        </r>
      </text>
    </comment>
    <comment ref="A33" authorId="0" shapeId="0">
      <text>
        <r>
          <rPr>
            <b/>
            <sz val="9"/>
            <color indexed="81"/>
            <rFont val="Segoe UI"/>
            <charset val="1"/>
          </rPr>
          <t>Zeitaufwand für Mängelstatistik in Minuten pro Woche</t>
        </r>
        <r>
          <rPr>
            <sz val="9"/>
            <color indexed="81"/>
            <rFont val="Segoe UI"/>
            <charset val="1"/>
          </rPr>
          <t xml:space="preserve">
Wieviel Zeit wird in der Woche für die Mängelstatistik aufgebracht? Richtwert ca. 30 Minuten. Das Feld rechnet mit den Personalkosten pro Stunde um auch hier die Gemeinkosten zu decken. </t>
        </r>
      </text>
    </comment>
    <comment ref="D33" authorId="0" shapeId="0">
      <text>
        <r>
          <rPr>
            <b/>
            <sz val="9"/>
            <color indexed="81"/>
            <rFont val="Segoe UI"/>
            <charset val="1"/>
          </rPr>
          <t>Kalibrierung AU Tester jährlich</t>
        </r>
        <r>
          <rPr>
            <sz val="9"/>
            <color indexed="81"/>
            <rFont val="Segoe UI"/>
            <charset val="1"/>
          </rPr>
          <t xml:space="preserve">
Kosten für die normenkonforme Kalibrierung des Abgastesters. Zur Zeit liegen die Kosten bei ca. 350€ für ein Kombigerät.</t>
        </r>
      </text>
    </comment>
    <comment ref="A36" authorId="0" shapeId="0">
      <text>
        <r>
          <rPr>
            <b/>
            <sz val="9"/>
            <color indexed="81"/>
            <rFont val="Segoe UI"/>
            <charset val="1"/>
          </rPr>
          <t>Wartung AU Tester jährlich</t>
        </r>
        <r>
          <rPr>
            <sz val="9"/>
            <color indexed="81"/>
            <rFont val="Segoe UI"/>
            <charset val="1"/>
          </rPr>
          <t xml:space="preserve">
Kosten der Wartung des AU Testers in der Jahressumme eingeben.</t>
        </r>
      </text>
    </comment>
    <comment ref="D36" authorId="0" shapeId="0">
      <text>
        <r>
          <rPr>
            <b/>
            <sz val="9"/>
            <color indexed="81"/>
            <rFont val="Segoe UI"/>
            <charset val="1"/>
          </rPr>
          <t>Eichung jährlich</t>
        </r>
        <r>
          <rPr>
            <sz val="9"/>
            <color indexed="81"/>
            <rFont val="Segoe UI"/>
            <charset val="1"/>
          </rPr>
          <t xml:space="preserve">
Kosten der jährlichen Eichung. Zur Zeit leigen die Kosten bei 177,04€ im Rahmen einer Rundfahrt für ein Kombigerät. Ab 01.01.2021 steigen diese auf 189,04€.</t>
        </r>
      </text>
    </comment>
  </commentList>
</comments>
</file>

<file path=xl/sharedStrings.xml><?xml version="1.0" encoding="utf-8"?>
<sst xmlns="http://schemas.openxmlformats.org/spreadsheetml/2006/main" count="55" uniqueCount="49">
  <si>
    <t>Eingabemaske der relevanten Daten</t>
  </si>
  <si>
    <t>Abgasuntersuchungen pro Jahr</t>
  </si>
  <si>
    <t>Preis pro Abgasuntersuchung netto</t>
  </si>
  <si>
    <t>oder</t>
  </si>
  <si>
    <t>Anerkennungsverfahren Gebühr</t>
  </si>
  <si>
    <t>AU Schulung Fachkraft</t>
  </si>
  <si>
    <t>Personalkosten AU Schulung Fachkraft</t>
  </si>
  <si>
    <t>Reisekosten AU Schulung Fachkraft</t>
  </si>
  <si>
    <t>Abgastester Leasingrate</t>
  </si>
  <si>
    <t>Abgastester Kaufpreis</t>
  </si>
  <si>
    <t>Absaugung</t>
  </si>
  <si>
    <t>Upgrade AU Tester (Leitfaden)</t>
  </si>
  <si>
    <t>Update Fahrzeug Solldaten</t>
  </si>
  <si>
    <t>Zeitaufwand für AU in Minuten</t>
  </si>
  <si>
    <t>Eichung jährlich</t>
  </si>
  <si>
    <t>Reisekostenrechner</t>
  </si>
  <si>
    <t>Gefahrene Kilometer</t>
  </si>
  <si>
    <t>Ergebnis</t>
  </si>
  <si>
    <t>Geleistete Stunden</t>
  </si>
  <si>
    <t xml:space="preserve">Personalkosten </t>
  </si>
  <si>
    <t>Hilfsrechner</t>
  </si>
  <si>
    <t xml:space="preserve">Personalkostenrechner </t>
  </si>
  <si>
    <t>Personalkosten Ausfall AU Fachkraft</t>
  </si>
  <si>
    <t>Personalkosten Ausfall Inspektor</t>
  </si>
  <si>
    <t>Kalibrierung AU Tester jährlich</t>
  </si>
  <si>
    <t>Wartung AU Tester jährlich</t>
  </si>
  <si>
    <t>Jährliches Audit</t>
  </si>
  <si>
    <t>AU Schulung Inspektor</t>
  </si>
  <si>
    <t>Personalkosten AU Schulung Inspektor</t>
  </si>
  <si>
    <t>Reisekosten AU Schulung Inspektor</t>
  </si>
  <si>
    <t xml:space="preserve">Lizenz Inspektionsstelle Plus </t>
  </si>
  <si>
    <t>Zeitaufwand für Mängelstatistik in Minuten pro Woche</t>
  </si>
  <si>
    <t>Sonderkosten</t>
  </si>
  <si>
    <t>Personalkosten</t>
  </si>
  <si>
    <t>Bruttolohn</t>
  </si>
  <si>
    <t>Wochenstunden</t>
  </si>
  <si>
    <t>Eingabewerte</t>
  </si>
  <si>
    <t>Stundenverechungsatz in Minuten</t>
  </si>
  <si>
    <t>Summe</t>
  </si>
  <si>
    <t>Jahreswerte Leasing</t>
  </si>
  <si>
    <t>Jahreswerte Kauf</t>
  </si>
  <si>
    <t>Personalkosten für AU</t>
  </si>
  <si>
    <t>und</t>
  </si>
  <si>
    <t>Kosten pro AU</t>
  </si>
  <si>
    <t>Differenz</t>
  </si>
  <si>
    <t>Preis zur Kostendeckung bei</t>
  </si>
  <si>
    <t>AU</t>
  </si>
  <si>
    <t>Stand 22.11.2019</t>
  </si>
  <si>
    <t>Preis AU Siegel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</si>
</sst>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9"/>
      <color indexed="81"/>
      <name val="Segoe UI"/>
      <charset val="1"/>
    </font>
    <font>
      <sz val="9"/>
      <color indexed="81"/>
      <name val="Segoe UI"/>
      <charset val="1"/>
    </font>
    <font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44" fontId="0" fillId="0" borderId="0" xfId="2" applyFont="1"/>
    <xf numFmtId="44" fontId="0" fillId="0" borderId="0" xfId="0" applyNumberFormat="1"/>
    <xf numFmtId="164" fontId="0" fillId="0" borderId="0" xfId="1" applyNumberFormat="1" applyFont="1"/>
    <xf numFmtId="0" fontId="0" fillId="0" borderId="7" xfId="0" applyBorder="1"/>
    <xf numFmtId="0" fontId="0" fillId="0" borderId="9" xfId="0" applyBorder="1"/>
    <xf numFmtId="0" fontId="7" fillId="0" borderId="0" xfId="0" applyFont="1"/>
    <xf numFmtId="1" fontId="7" fillId="0" borderId="0" xfId="0" applyNumberFormat="1" applyFont="1"/>
    <xf numFmtId="44" fontId="7" fillId="0" borderId="0" xfId="2" applyFont="1"/>
    <xf numFmtId="44" fontId="7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2" fillId="0" borderId="11" xfId="0" applyFont="1" applyBorder="1"/>
    <xf numFmtId="0" fontId="0" fillId="0" borderId="8" xfId="0" applyBorder="1"/>
    <xf numFmtId="44" fontId="0" fillId="0" borderId="11" xfId="2" applyFont="1" applyBorder="1"/>
    <xf numFmtId="0" fontId="0" fillId="0" borderId="10" xfId="0" applyBorder="1" applyAlignment="1"/>
    <xf numFmtId="0" fontId="0" fillId="0" borderId="0" xfId="0" applyBorder="1" applyAlignment="1"/>
    <xf numFmtId="0" fontId="0" fillId="0" borderId="11" xfId="0" applyBorder="1" applyAlignment="1"/>
    <xf numFmtId="0" fontId="0" fillId="2" borderId="13" xfId="0" applyFill="1" applyBorder="1" applyProtection="1">
      <protection locked="0"/>
    </xf>
    <xf numFmtId="44" fontId="0" fillId="2" borderId="13" xfId="2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4" fontId="3" fillId="2" borderId="12" xfId="2" applyFont="1" applyFill="1" applyBorder="1" applyAlignment="1" applyProtection="1">
      <alignment horizontal="center"/>
      <protection locked="0"/>
    </xf>
    <xf numFmtId="44" fontId="3" fillId="2" borderId="1" xfId="2" applyFont="1" applyFill="1" applyBorder="1" applyAlignment="1" applyProtection="1">
      <alignment horizontal="center"/>
      <protection locked="0"/>
    </xf>
    <xf numFmtId="44" fontId="3" fillId="2" borderId="13" xfId="2" applyFont="1" applyFill="1" applyBorder="1" applyAlignment="1" applyProtection="1">
      <alignment horizontal="center"/>
      <protection locked="0"/>
    </xf>
    <xf numFmtId="44" fontId="3" fillId="2" borderId="14" xfId="2" applyFont="1" applyFill="1" applyBorder="1" applyAlignment="1" applyProtection="1">
      <alignment horizontal="center"/>
      <protection locked="0"/>
    </xf>
    <xf numFmtId="44" fontId="3" fillId="2" borderId="15" xfId="2" applyFont="1" applyFill="1" applyBorder="1" applyAlignment="1" applyProtection="1">
      <alignment horizontal="center"/>
      <protection locked="0"/>
    </xf>
    <xf numFmtId="44" fontId="3" fillId="2" borderId="16" xfId="2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4" fontId="3" fillId="2" borderId="1" xfId="2" applyFont="1" applyFill="1" applyBorder="1" applyAlignment="1" applyProtection="1">
      <alignment horizontal="right" indent="1"/>
      <protection locked="0"/>
    </xf>
    <xf numFmtId="44" fontId="3" fillId="2" borderId="13" xfId="2" applyFont="1" applyFill="1" applyBorder="1" applyAlignment="1" applyProtection="1">
      <alignment horizontal="right" inden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3" fillId="2" borderId="12" xfId="2" applyNumberFormat="1" applyFont="1" applyFill="1" applyBorder="1" applyAlignment="1" applyProtection="1">
      <alignment horizontal="center"/>
      <protection locked="0"/>
    </xf>
    <xf numFmtId="1" fontId="3" fillId="2" borderId="1" xfId="2" applyNumberFormat="1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7" fillId="3" borderId="2" xfId="0" applyFont="1" applyFill="1" applyBorder="1"/>
    <xf numFmtId="44" fontId="10" fillId="3" borderId="3" xfId="2" applyFont="1" applyFill="1" applyBorder="1"/>
    <xf numFmtId="0" fontId="7" fillId="3" borderId="17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7" xfId="0" applyFont="1" applyFill="1" applyBorder="1"/>
    <xf numFmtId="0" fontId="7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7" fillId="3" borderId="4" xfId="0" applyFont="1" applyFill="1" applyBorder="1"/>
    <xf numFmtId="44" fontId="12" fillId="3" borderId="5" xfId="2" applyFont="1" applyFill="1" applyBorder="1" applyAlignment="1">
      <alignment horizontal="center" vertical="center"/>
    </xf>
    <xf numFmtId="0" fontId="7" fillId="3" borderId="6" xfId="0" applyFont="1" applyFill="1" applyBorder="1"/>
    <xf numFmtId="0" fontId="7" fillId="3" borderId="7" xfId="0" applyFont="1" applyFill="1" applyBorder="1"/>
    <xf numFmtId="44" fontId="12" fillId="3" borderId="8" xfId="2" applyFont="1" applyFill="1" applyBorder="1" applyAlignment="1">
      <alignment horizontal="center" vertical="center"/>
    </xf>
    <xf numFmtId="0" fontId="7" fillId="3" borderId="9" xfId="0" applyFont="1" applyFill="1" applyBorder="1"/>
    <xf numFmtId="44" fontId="7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44" fontId="12" fillId="3" borderId="21" xfId="0" applyNumberFormat="1" applyFont="1" applyFill="1" applyBorder="1" applyAlignment="1">
      <alignment horizontal="center" vertical="center"/>
    </xf>
    <xf numFmtId="44" fontId="12" fillId="3" borderId="22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Währung" xfId="2" builtinId="4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257174</xdr:colOff>
      <xdr:row>27</xdr:row>
      <xdr:rowOff>133350</xdr:rowOff>
    </xdr:from>
    <xdr:to>
      <xdr:col>13</xdr:col>
      <xdr:colOff>668753</xdr:colOff>
      <xdr:row>31</xdr:row>
      <xdr:rowOff>104775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82474" y="5438775"/>
          <a:ext cx="2811879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showGridLines="0" showRowColHeaders="0" tabSelected="1" zoomScaleNormal="100" workbookViewId="0">
      <selection activeCell="H28" sqref="H28"/>
    </sheetView>
  </sheetViews>
  <sheetFormatPr baseColWidth="10" defaultRowHeight="15" x14ac:dyDescent="0.25"/>
  <cols>
    <col min="1" max="1" width="21.7109375" customWidth="1"/>
    <col min="2" max="2" width="33.5703125" customWidth="1"/>
    <col min="3" max="3" width="5.140625" bestFit="1" customWidth="1"/>
    <col min="4" max="4" width="20.85546875" customWidth="1"/>
    <col min="5" max="5" width="29.5703125" customWidth="1"/>
    <col min="6" max="6" width="11.42578125" customWidth="1"/>
    <col min="7" max="7" width="19.85546875" bestFit="1" customWidth="1"/>
    <col min="8" max="8" width="13.85546875" customWidth="1"/>
    <col min="11" max="11" width="8.28515625" customWidth="1"/>
    <col min="12" max="12" width="16.28515625" customWidth="1"/>
  </cols>
  <sheetData>
    <row r="1" spans="1:14" ht="20.25" x14ac:dyDescent="0.3">
      <c r="A1" s="41" t="s">
        <v>0</v>
      </c>
      <c r="B1" s="42"/>
      <c r="C1" s="42"/>
      <c r="D1" s="42"/>
      <c r="E1" s="43"/>
      <c r="G1" s="41" t="s">
        <v>20</v>
      </c>
      <c r="H1" s="43"/>
      <c r="J1" s="41" t="s">
        <v>17</v>
      </c>
      <c r="K1" s="58"/>
      <c r="L1" s="58"/>
      <c r="M1" s="58"/>
      <c r="N1" s="59"/>
    </row>
    <row r="2" spans="1:14" ht="15.75" thickBot="1" x14ac:dyDescent="0.3">
      <c r="A2" s="10"/>
      <c r="B2" s="38"/>
      <c r="C2" s="38"/>
      <c r="D2" s="38"/>
      <c r="E2" s="11"/>
      <c r="G2" s="10"/>
      <c r="H2" s="11"/>
      <c r="J2" s="10"/>
      <c r="K2" s="12"/>
      <c r="L2" s="12"/>
      <c r="M2" s="12"/>
      <c r="N2" s="11"/>
    </row>
    <row r="3" spans="1:14" x14ac:dyDescent="0.25">
      <c r="A3" s="44" t="s">
        <v>1</v>
      </c>
      <c r="B3" s="45"/>
      <c r="C3" s="12"/>
      <c r="D3" s="44" t="s">
        <v>2</v>
      </c>
      <c r="E3" s="45"/>
      <c r="G3" s="44" t="s">
        <v>15</v>
      </c>
      <c r="H3" s="45"/>
      <c r="J3" s="21" t="str">
        <f>Tabelle2!F21</f>
        <v>Sie arbeiten kostendeckend!</v>
      </c>
      <c r="K3" s="22"/>
      <c r="L3" s="22"/>
      <c r="M3" s="22"/>
      <c r="N3" s="23"/>
    </row>
    <row r="4" spans="1:14" ht="15.75" thickBot="1" x14ac:dyDescent="0.3">
      <c r="A4" s="39">
        <v>150</v>
      </c>
      <c r="B4" s="40"/>
      <c r="C4" s="46" t="s">
        <v>42</v>
      </c>
      <c r="D4" s="28">
        <v>40</v>
      </c>
      <c r="E4" s="29"/>
      <c r="G4" s="44"/>
      <c r="H4" s="45"/>
      <c r="J4" s="24"/>
      <c r="K4" s="25"/>
      <c r="L4" s="25"/>
      <c r="M4" s="25"/>
      <c r="N4" s="26"/>
    </row>
    <row r="5" spans="1:14" ht="15.75" thickBot="1" x14ac:dyDescent="0.3">
      <c r="A5" s="10"/>
      <c r="B5" s="12"/>
      <c r="C5" s="12"/>
      <c r="D5" s="12"/>
      <c r="E5" s="11"/>
      <c r="G5" s="47" t="s">
        <v>16</v>
      </c>
      <c r="H5" s="19">
        <v>50</v>
      </c>
      <c r="J5" s="16"/>
      <c r="K5" s="17"/>
      <c r="L5" s="17"/>
      <c r="M5" s="17"/>
      <c r="N5" s="18"/>
    </row>
    <row r="6" spans="1:14" ht="15.75" customHeight="1" thickBot="1" x14ac:dyDescent="0.3">
      <c r="A6" s="44" t="s">
        <v>4</v>
      </c>
      <c r="B6" s="45"/>
      <c r="C6" s="12"/>
      <c r="D6" s="44" t="s">
        <v>26</v>
      </c>
      <c r="E6" s="45"/>
      <c r="G6" s="48"/>
      <c r="H6" s="49"/>
      <c r="J6" s="74" t="str">
        <f>Tabelle2!F22</f>
        <v>Überdeckung</v>
      </c>
      <c r="K6" s="75"/>
      <c r="L6" s="75"/>
      <c r="M6" s="75"/>
      <c r="N6" s="76"/>
    </row>
    <row r="7" spans="1:14" ht="15.75" customHeight="1" thickBot="1" x14ac:dyDescent="0.3">
      <c r="A7" s="27"/>
      <c r="B7" s="28"/>
      <c r="C7" s="12"/>
      <c r="D7" s="28">
        <v>150</v>
      </c>
      <c r="E7" s="29"/>
      <c r="G7" s="50" t="s">
        <v>17</v>
      </c>
      <c r="H7" s="51">
        <f>(H5*0.3)*2</f>
        <v>30</v>
      </c>
      <c r="J7" s="77"/>
      <c r="K7" s="78"/>
      <c r="L7" s="78"/>
      <c r="M7" s="78"/>
      <c r="N7" s="79"/>
    </row>
    <row r="8" spans="1:14" x14ac:dyDescent="0.25">
      <c r="A8" s="10"/>
      <c r="B8" s="12"/>
      <c r="C8" s="12"/>
      <c r="D8" s="12"/>
      <c r="E8" s="11"/>
      <c r="G8" s="10"/>
      <c r="H8" s="15"/>
      <c r="J8" s="16"/>
      <c r="K8" s="70"/>
      <c r="L8" s="73">
        <f>Tabelle2!F24</f>
        <v>7.8452888888888879</v>
      </c>
      <c r="M8" s="71"/>
      <c r="N8" s="18"/>
    </row>
    <row r="9" spans="1:14" ht="15.75" thickBot="1" x14ac:dyDescent="0.3">
      <c r="A9" s="44" t="s">
        <v>27</v>
      </c>
      <c r="B9" s="45"/>
      <c r="C9" s="12"/>
      <c r="D9" s="44" t="s">
        <v>5</v>
      </c>
      <c r="E9" s="45"/>
      <c r="G9" s="10"/>
      <c r="H9" s="11"/>
      <c r="J9" s="16"/>
      <c r="K9" s="71"/>
      <c r="L9" s="72"/>
      <c r="M9" s="71"/>
      <c r="N9" s="18"/>
    </row>
    <row r="10" spans="1:14" x14ac:dyDescent="0.25">
      <c r="A10" s="27">
        <v>300</v>
      </c>
      <c r="B10" s="28"/>
      <c r="C10" s="12"/>
      <c r="D10" s="28">
        <v>300</v>
      </c>
      <c r="E10" s="29"/>
      <c r="G10" s="52" t="s">
        <v>23</v>
      </c>
      <c r="H10" s="53"/>
      <c r="J10" s="16"/>
      <c r="K10" s="17"/>
      <c r="L10" s="17"/>
      <c r="M10" s="17"/>
      <c r="N10" s="18"/>
    </row>
    <row r="11" spans="1:14" x14ac:dyDescent="0.25">
      <c r="A11" s="10"/>
      <c r="B11" s="12"/>
      <c r="C11" s="12"/>
      <c r="D11" s="12"/>
      <c r="E11" s="13"/>
      <c r="G11" s="54"/>
      <c r="H11" s="55"/>
      <c r="J11" s="10"/>
      <c r="K11" s="12"/>
      <c r="L11" s="12"/>
      <c r="M11" s="12"/>
      <c r="N11" s="11"/>
    </row>
    <row r="12" spans="1:14" ht="15" customHeight="1" x14ac:dyDescent="0.25">
      <c r="A12" s="44" t="s">
        <v>28</v>
      </c>
      <c r="B12" s="45"/>
      <c r="C12" s="12"/>
      <c r="D12" s="44" t="s">
        <v>6</v>
      </c>
      <c r="E12" s="45"/>
      <c r="G12" s="47" t="s">
        <v>33</v>
      </c>
      <c r="H12" s="20">
        <v>40</v>
      </c>
      <c r="J12" s="60" t="s">
        <v>45</v>
      </c>
      <c r="K12" s="61"/>
      <c r="L12" s="61"/>
      <c r="M12" s="62">
        <f>A4</f>
        <v>150</v>
      </c>
      <c r="N12" s="63" t="s">
        <v>46</v>
      </c>
    </row>
    <row r="13" spans="1:14" ht="15" customHeight="1" thickBot="1" x14ac:dyDescent="0.3">
      <c r="A13" s="27">
        <f>H15</f>
        <v>320</v>
      </c>
      <c r="B13" s="28"/>
      <c r="C13" s="12"/>
      <c r="D13" s="27">
        <f>H23</f>
        <v>240</v>
      </c>
      <c r="E13" s="28"/>
      <c r="G13" s="47" t="s">
        <v>18</v>
      </c>
      <c r="H13" s="19">
        <v>8</v>
      </c>
      <c r="J13" s="60"/>
      <c r="K13" s="61"/>
      <c r="L13" s="61"/>
      <c r="M13" s="62"/>
      <c r="N13" s="63"/>
    </row>
    <row r="14" spans="1:14" ht="15.75" thickBot="1" x14ac:dyDescent="0.3">
      <c r="A14" s="10"/>
      <c r="B14" s="12"/>
      <c r="C14" s="12"/>
      <c r="D14" s="12"/>
      <c r="E14" s="11"/>
      <c r="G14" s="56"/>
      <c r="H14" s="57"/>
      <c r="J14" s="10"/>
      <c r="K14" s="64"/>
      <c r="L14" s="65">
        <f>D4+(-L8)</f>
        <v>32.154711111111112</v>
      </c>
      <c r="M14" s="66"/>
      <c r="N14" s="11"/>
    </row>
    <row r="15" spans="1:14" ht="15.75" thickBot="1" x14ac:dyDescent="0.3">
      <c r="A15" s="44" t="s">
        <v>29</v>
      </c>
      <c r="B15" s="45"/>
      <c r="C15" s="12"/>
      <c r="D15" s="44" t="s">
        <v>7</v>
      </c>
      <c r="E15" s="45"/>
      <c r="G15" s="50" t="s">
        <v>17</v>
      </c>
      <c r="H15" s="51">
        <f>H12*H13</f>
        <v>320</v>
      </c>
      <c r="J15" s="4"/>
      <c r="K15" s="67"/>
      <c r="L15" s="68"/>
      <c r="M15" s="69"/>
      <c r="N15" s="5"/>
    </row>
    <row r="16" spans="1:14" x14ac:dyDescent="0.25">
      <c r="A16" s="27">
        <v>30</v>
      </c>
      <c r="B16" s="28"/>
      <c r="C16" s="12"/>
      <c r="D16" s="28">
        <v>30</v>
      </c>
      <c r="E16" s="29"/>
      <c r="G16" s="10"/>
      <c r="H16" s="11"/>
    </row>
    <row r="17" spans="1:16" x14ac:dyDescent="0.25">
      <c r="A17" s="10"/>
      <c r="B17" s="12"/>
      <c r="C17" s="12"/>
      <c r="D17" s="12"/>
      <c r="E17" s="11"/>
      <c r="G17" s="10"/>
      <c r="H17" s="11"/>
    </row>
    <row r="18" spans="1:16" x14ac:dyDescent="0.25">
      <c r="A18" s="44" t="s">
        <v>8</v>
      </c>
      <c r="B18" s="45"/>
      <c r="C18" s="12"/>
      <c r="D18" s="44" t="s">
        <v>9</v>
      </c>
      <c r="E18" s="45"/>
      <c r="G18" s="52" t="s">
        <v>22</v>
      </c>
      <c r="H18" s="53"/>
    </row>
    <row r="19" spans="1:16" x14ac:dyDescent="0.25">
      <c r="A19" s="27">
        <v>149</v>
      </c>
      <c r="B19" s="28"/>
      <c r="C19" s="46" t="s">
        <v>3</v>
      </c>
      <c r="D19" s="28"/>
      <c r="E19" s="29"/>
      <c r="G19" s="54"/>
      <c r="H19" s="55"/>
    </row>
    <row r="20" spans="1:16" x14ac:dyDescent="0.25">
      <c r="A20" s="10"/>
      <c r="B20" s="12"/>
      <c r="C20" s="12"/>
      <c r="D20" s="12"/>
      <c r="E20" s="11"/>
      <c r="G20" s="47" t="s">
        <v>19</v>
      </c>
      <c r="H20" s="20">
        <v>30</v>
      </c>
    </row>
    <row r="21" spans="1:16" x14ac:dyDescent="0.25">
      <c r="A21" s="44" t="s">
        <v>10</v>
      </c>
      <c r="B21" s="45"/>
      <c r="C21" s="12"/>
      <c r="D21" s="44" t="s">
        <v>32</v>
      </c>
      <c r="E21" s="45"/>
      <c r="G21" s="47" t="s">
        <v>18</v>
      </c>
      <c r="H21" s="19">
        <v>8</v>
      </c>
    </row>
    <row r="22" spans="1:16" ht="15.75" thickBot="1" x14ac:dyDescent="0.3">
      <c r="A22" s="27"/>
      <c r="B22" s="28"/>
      <c r="C22" s="12"/>
      <c r="D22" s="35"/>
      <c r="E22" s="36"/>
      <c r="G22" s="56"/>
      <c r="H22" s="57"/>
    </row>
    <row r="23" spans="1:16" ht="15.75" thickBot="1" x14ac:dyDescent="0.3">
      <c r="A23" s="10"/>
      <c r="B23" s="12"/>
      <c r="C23" s="12"/>
      <c r="D23" s="12"/>
      <c r="E23" s="11"/>
      <c r="G23" s="50" t="s">
        <v>17</v>
      </c>
      <c r="H23" s="51">
        <f>H21*H20</f>
        <v>240</v>
      </c>
    </row>
    <row r="24" spans="1:16" x14ac:dyDescent="0.25">
      <c r="A24" s="44" t="s">
        <v>11</v>
      </c>
      <c r="B24" s="45"/>
      <c r="C24" s="12"/>
      <c r="D24" s="44" t="s">
        <v>12</v>
      </c>
      <c r="E24" s="45"/>
      <c r="G24" s="10"/>
      <c r="H24" s="11"/>
    </row>
    <row r="25" spans="1:16" x14ac:dyDescent="0.25">
      <c r="A25" s="27"/>
      <c r="B25" s="28"/>
      <c r="C25" s="12"/>
      <c r="D25" s="28"/>
      <c r="E25" s="29"/>
      <c r="G25" s="10"/>
      <c r="H25" s="11"/>
    </row>
    <row r="26" spans="1:16" x14ac:dyDescent="0.25">
      <c r="A26" s="10"/>
      <c r="B26" s="12"/>
      <c r="C26" s="12"/>
      <c r="D26" s="12"/>
      <c r="E26" s="11"/>
      <c r="G26" s="52" t="s">
        <v>21</v>
      </c>
      <c r="H26" s="53"/>
    </row>
    <row r="27" spans="1:16" x14ac:dyDescent="0.25">
      <c r="A27" s="44" t="s">
        <v>13</v>
      </c>
      <c r="B27" s="45"/>
      <c r="C27" s="12"/>
      <c r="D27" s="44" t="s">
        <v>41</v>
      </c>
      <c r="E27" s="45"/>
      <c r="G27" s="54"/>
      <c r="H27" s="55"/>
    </row>
    <row r="28" spans="1:16" x14ac:dyDescent="0.25">
      <c r="A28" s="33">
        <v>15</v>
      </c>
      <c r="B28" s="34"/>
      <c r="C28" s="12"/>
      <c r="D28" s="28">
        <v>20</v>
      </c>
      <c r="E28" s="29"/>
      <c r="G28" s="47" t="s">
        <v>34</v>
      </c>
      <c r="H28" s="20">
        <v>3000</v>
      </c>
    </row>
    <row r="29" spans="1:16" x14ac:dyDescent="0.25">
      <c r="A29" s="10"/>
      <c r="B29" s="12"/>
      <c r="C29" s="12"/>
      <c r="D29" s="12"/>
      <c r="E29" s="11"/>
      <c r="G29" s="47" t="s">
        <v>35</v>
      </c>
      <c r="H29" s="19">
        <v>40</v>
      </c>
    </row>
    <row r="30" spans="1:16" ht="15.75" thickBot="1" x14ac:dyDescent="0.3">
      <c r="A30" s="44" t="s">
        <v>48</v>
      </c>
      <c r="B30" s="45"/>
      <c r="C30" s="12"/>
      <c r="D30" s="44" t="s">
        <v>30</v>
      </c>
      <c r="E30" s="45"/>
      <c r="G30" s="56"/>
      <c r="H30" s="57"/>
    </row>
    <row r="31" spans="1:16" ht="15.75" thickBot="1" x14ac:dyDescent="0.3">
      <c r="A31" s="27">
        <v>1.55</v>
      </c>
      <c r="B31" s="28"/>
      <c r="C31" s="12"/>
      <c r="D31" s="28">
        <v>49</v>
      </c>
      <c r="E31" s="29"/>
      <c r="G31" s="50" t="s">
        <v>17</v>
      </c>
      <c r="H31" s="51">
        <f>(H28+(H28*21/100))/(H29*4.33)</f>
        <v>20.958429561200926</v>
      </c>
    </row>
    <row r="32" spans="1:16" x14ac:dyDescent="0.25">
      <c r="A32" s="10"/>
      <c r="B32" s="12"/>
      <c r="C32" s="12"/>
      <c r="D32" s="12"/>
      <c r="E32" s="11"/>
      <c r="N32" s="37" t="s">
        <v>47</v>
      </c>
      <c r="O32" s="37"/>
      <c r="P32" s="37"/>
    </row>
    <row r="33" spans="1:5" x14ac:dyDescent="0.25">
      <c r="A33" s="44" t="s">
        <v>31</v>
      </c>
      <c r="B33" s="45"/>
      <c r="C33" s="12"/>
      <c r="D33" s="44" t="s">
        <v>24</v>
      </c>
      <c r="E33" s="45"/>
    </row>
    <row r="34" spans="1:5" x14ac:dyDescent="0.25">
      <c r="A34" s="33">
        <v>30</v>
      </c>
      <c r="B34" s="34"/>
      <c r="C34" s="12"/>
      <c r="D34" s="28">
        <v>350</v>
      </c>
      <c r="E34" s="29"/>
    </row>
    <row r="35" spans="1:5" x14ac:dyDescent="0.25">
      <c r="A35" s="10"/>
      <c r="B35" s="12"/>
      <c r="C35" s="12"/>
      <c r="D35" s="12"/>
      <c r="E35" s="11"/>
    </row>
    <row r="36" spans="1:5" x14ac:dyDescent="0.25">
      <c r="A36" s="44" t="s">
        <v>25</v>
      </c>
      <c r="B36" s="45"/>
      <c r="C36" s="12"/>
      <c r="D36" s="44" t="s">
        <v>14</v>
      </c>
      <c r="E36" s="45"/>
    </row>
    <row r="37" spans="1:5" ht="15.75" thickBot="1" x14ac:dyDescent="0.3">
      <c r="A37" s="30">
        <v>400</v>
      </c>
      <c r="B37" s="31"/>
      <c r="C37" s="14"/>
      <c r="D37" s="31">
        <v>177.04</v>
      </c>
      <c r="E37" s="32"/>
    </row>
  </sheetData>
  <sheetProtection algorithmName="SHA-512" hashValue="xaMxrVIrn661YuwpHMnDyGbxRwW7Me6vJ8PvQ3tMXHM3EvO1g3IyEKL0xpLcHR/1ruXPHMUm0KESPC1MjdisqA==" saltValue="zUjt4mqK/+W+OFI0XntYeQ==" spinCount="100000" sheet="1" objects="1" scenarios="1" selectLockedCells="1"/>
  <mergeCells count="65">
    <mergeCell ref="N32:P32"/>
    <mergeCell ref="A1:E1"/>
    <mergeCell ref="B2:D2"/>
    <mergeCell ref="A3:B3"/>
    <mergeCell ref="D3:E3"/>
    <mergeCell ref="A4:B4"/>
    <mergeCell ref="D4:E4"/>
    <mergeCell ref="A6:B6"/>
    <mergeCell ref="D6:E6"/>
    <mergeCell ref="A7:B7"/>
    <mergeCell ref="D7:E7"/>
    <mergeCell ref="A9:B9"/>
    <mergeCell ref="D9:E9"/>
    <mergeCell ref="A10:B10"/>
    <mergeCell ref="D10:E10"/>
    <mergeCell ref="A12:B12"/>
    <mergeCell ref="D12:E12"/>
    <mergeCell ref="A13:B13"/>
    <mergeCell ref="D13:E13"/>
    <mergeCell ref="A15:B15"/>
    <mergeCell ref="D15:E15"/>
    <mergeCell ref="A16:B16"/>
    <mergeCell ref="D16:E16"/>
    <mergeCell ref="A18:B18"/>
    <mergeCell ref="D18:E18"/>
    <mergeCell ref="A19:B19"/>
    <mergeCell ref="D19:E19"/>
    <mergeCell ref="A21:B21"/>
    <mergeCell ref="D21:E21"/>
    <mergeCell ref="A22:B22"/>
    <mergeCell ref="D22:E22"/>
    <mergeCell ref="A24:B24"/>
    <mergeCell ref="D24:E24"/>
    <mergeCell ref="A25:B25"/>
    <mergeCell ref="D25:E25"/>
    <mergeCell ref="A27:B27"/>
    <mergeCell ref="D27:E27"/>
    <mergeCell ref="A28:B28"/>
    <mergeCell ref="D28:E28"/>
    <mergeCell ref="A30:B30"/>
    <mergeCell ref="D30:E30"/>
    <mergeCell ref="A31:B31"/>
    <mergeCell ref="D31:E31"/>
    <mergeCell ref="A37:B37"/>
    <mergeCell ref="D37:E37"/>
    <mergeCell ref="A33:B33"/>
    <mergeCell ref="D33:E33"/>
    <mergeCell ref="A34:B34"/>
    <mergeCell ref="D34:E34"/>
    <mergeCell ref="A36:B36"/>
    <mergeCell ref="D36:E36"/>
    <mergeCell ref="G26:H26"/>
    <mergeCell ref="J1:N1"/>
    <mergeCell ref="J3:N4"/>
    <mergeCell ref="J6:N7"/>
    <mergeCell ref="L8:L9"/>
    <mergeCell ref="G1:H1"/>
    <mergeCell ref="J12:L13"/>
    <mergeCell ref="N12:N13"/>
    <mergeCell ref="M12:M13"/>
    <mergeCell ref="L14:L15"/>
    <mergeCell ref="G3:H3"/>
    <mergeCell ref="G10:H10"/>
    <mergeCell ref="G18:H18"/>
    <mergeCell ref="G4:H4"/>
  </mergeCells>
  <conditionalFormatting sqref="J3:N4">
    <cfRule type="cellIs" dxfId="3" priority="3" operator="equal">
      <formula>"Sie arbeiten kostendeckend!"</formula>
    </cfRule>
    <cfRule type="cellIs" dxfId="2" priority="4" operator="equal">
      <formula>"Sie arbeiten nicht kostendeckend!"</formula>
    </cfRule>
  </conditionalFormatting>
  <conditionalFormatting sqref="K8:M9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8740157499999996" bottom="0.78740157499999996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29" sqref="B29"/>
    </sheetView>
  </sheetViews>
  <sheetFormatPr baseColWidth="10" defaultRowHeight="15" x14ac:dyDescent="0.25"/>
  <cols>
    <col min="1" max="1" width="50.28515625" bestFit="1" customWidth="1"/>
    <col min="2" max="2" width="33.42578125" customWidth="1"/>
    <col min="3" max="3" width="22.140625" customWidth="1"/>
    <col min="4" max="4" width="20.42578125" customWidth="1"/>
    <col min="6" max="6" width="32.5703125" customWidth="1"/>
    <col min="8" max="8" width="26" customWidth="1"/>
    <col min="9" max="9" width="15.7109375" customWidth="1"/>
  </cols>
  <sheetData>
    <row r="1" spans="1:10" x14ac:dyDescent="0.25">
      <c r="A1" s="6"/>
      <c r="B1" s="6" t="s">
        <v>36</v>
      </c>
      <c r="C1" s="6" t="s">
        <v>39</v>
      </c>
      <c r="D1" s="6" t="s">
        <v>40</v>
      </c>
      <c r="E1" s="6"/>
      <c r="F1" s="6"/>
      <c r="G1" s="6"/>
      <c r="H1" s="6"/>
    </row>
    <row r="2" spans="1:10" x14ac:dyDescent="0.25">
      <c r="A2" s="6"/>
      <c r="B2" s="6"/>
      <c r="C2" s="6"/>
      <c r="D2" s="6"/>
      <c r="E2" s="6"/>
      <c r="F2" s="6"/>
      <c r="G2" s="6"/>
      <c r="H2" s="6"/>
    </row>
    <row r="3" spans="1:10" x14ac:dyDescent="0.25">
      <c r="A3" s="6" t="str">
        <f>Tabelle1!A3</f>
        <v>Abgasuntersuchungen pro Jahr</v>
      </c>
      <c r="B3" s="7">
        <f>Tabelle1!A4</f>
        <v>150</v>
      </c>
      <c r="C3" s="7"/>
      <c r="D3" s="6"/>
      <c r="E3" s="6"/>
      <c r="F3" s="6"/>
      <c r="G3" s="6"/>
      <c r="H3" s="6"/>
    </row>
    <row r="4" spans="1:10" x14ac:dyDescent="0.25">
      <c r="A4" s="6" t="str">
        <f>Tabelle1!A6</f>
        <v>Anerkennungsverfahren Gebühr</v>
      </c>
      <c r="B4" s="8">
        <f>Tabelle1!A7</f>
        <v>0</v>
      </c>
      <c r="C4" s="8">
        <f>B4</f>
        <v>0</v>
      </c>
      <c r="D4" s="9">
        <f>C4</f>
        <v>0</v>
      </c>
      <c r="E4" s="6"/>
      <c r="F4" s="6"/>
      <c r="G4" s="6"/>
      <c r="H4" s="6"/>
    </row>
    <row r="5" spans="1:10" x14ac:dyDescent="0.25">
      <c r="A5" s="6" t="str">
        <f>Tabelle1!A9</f>
        <v>AU Schulung Inspektor</v>
      </c>
      <c r="B5" s="8">
        <f>Tabelle1!A10</f>
        <v>300</v>
      </c>
      <c r="C5" s="9">
        <f>B5/3</f>
        <v>100</v>
      </c>
      <c r="D5" s="9">
        <f t="shared" ref="D5:D7" si="0">C5</f>
        <v>100</v>
      </c>
      <c r="E5" s="6"/>
      <c r="F5" s="6" t="s">
        <v>37</v>
      </c>
      <c r="G5" s="6"/>
      <c r="H5" s="6"/>
      <c r="I5" s="2"/>
      <c r="J5" s="1"/>
    </row>
    <row r="6" spans="1:10" x14ac:dyDescent="0.25">
      <c r="A6" s="6" t="str">
        <f>Tabelle1!A12</f>
        <v>Personalkosten AU Schulung Inspektor</v>
      </c>
      <c r="B6" s="8">
        <f>Tabelle1!A13</f>
        <v>320</v>
      </c>
      <c r="C6" s="9">
        <f t="shared" ref="C6:C7" si="1">B6/3</f>
        <v>106.66666666666667</v>
      </c>
      <c r="D6" s="9">
        <f t="shared" si="0"/>
        <v>106.66666666666667</v>
      </c>
      <c r="E6" s="6"/>
      <c r="F6" s="9">
        <f>B23/60</f>
        <v>0.33333333333333331</v>
      </c>
      <c r="G6" s="6"/>
      <c r="H6" s="6"/>
      <c r="I6" s="2"/>
      <c r="J6" s="1"/>
    </row>
    <row r="7" spans="1:10" x14ac:dyDescent="0.25">
      <c r="A7" s="6" t="str">
        <f>Tabelle1!A15</f>
        <v>Reisekosten AU Schulung Inspektor</v>
      </c>
      <c r="B7" s="8">
        <f>Tabelle1!A16</f>
        <v>30</v>
      </c>
      <c r="C7" s="9">
        <f t="shared" si="1"/>
        <v>10</v>
      </c>
      <c r="D7" s="9">
        <f t="shared" si="0"/>
        <v>10</v>
      </c>
      <c r="E7" s="6"/>
      <c r="F7" s="6"/>
      <c r="G7" s="6"/>
      <c r="H7" s="6"/>
    </row>
    <row r="8" spans="1:10" x14ac:dyDescent="0.25">
      <c r="A8" s="6" t="str">
        <f>Tabelle1!A18</f>
        <v>Abgastester Leasingrate</v>
      </c>
      <c r="B8" s="8">
        <f>Tabelle1!A19</f>
        <v>149</v>
      </c>
      <c r="C8" s="9">
        <f>B8*12</f>
        <v>1788</v>
      </c>
      <c r="D8" s="9"/>
      <c r="E8" s="6"/>
      <c r="F8" s="6"/>
      <c r="G8" s="6"/>
      <c r="H8" s="6"/>
      <c r="I8" s="2"/>
    </row>
    <row r="9" spans="1:10" x14ac:dyDescent="0.25">
      <c r="A9" s="6" t="str">
        <f>Tabelle1!A21</f>
        <v>Absaugung</v>
      </c>
      <c r="B9" s="8">
        <f>Tabelle1!A22</f>
        <v>0</v>
      </c>
      <c r="C9" s="9">
        <f>B9/10</f>
        <v>0</v>
      </c>
      <c r="D9" s="9">
        <f>C9</f>
        <v>0</v>
      </c>
      <c r="E9" s="6"/>
      <c r="F9" s="6"/>
      <c r="G9" s="6"/>
      <c r="H9" s="6"/>
    </row>
    <row r="10" spans="1:10" x14ac:dyDescent="0.25">
      <c r="A10" s="6" t="str">
        <f>Tabelle1!A24</f>
        <v>Upgrade AU Tester (Leitfaden)</v>
      </c>
      <c r="B10" s="8">
        <f>Tabelle1!A25</f>
        <v>0</v>
      </c>
      <c r="C10" s="9">
        <f>B10</f>
        <v>0</v>
      </c>
      <c r="D10" s="9">
        <f t="shared" ref="D10:D26" si="2">C10</f>
        <v>0</v>
      </c>
      <c r="E10" s="6"/>
      <c r="F10" s="6" t="s">
        <v>43</v>
      </c>
      <c r="G10" s="6"/>
      <c r="H10" s="6"/>
    </row>
    <row r="11" spans="1:10" x14ac:dyDescent="0.25">
      <c r="A11" s="6" t="str">
        <f>Tabelle1!A27</f>
        <v>Zeitaufwand für AU in Minuten</v>
      </c>
      <c r="B11" s="7">
        <f>Tabelle1!A28</f>
        <v>15</v>
      </c>
      <c r="C11" s="9">
        <f>(B11*B3)*F6</f>
        <v>750</v>
      </c>
      <c r="D11" s="9">
        <f t="shared" si="2"/>
        <v>750</v>
      </c>
      <c r="E11" s="6"/>
      <c r="F11" s="8">
        <f>(IF(B8&gt;0,(C28/B3),D28/B3))</f>
        <v>32.154711111111112</v>
      </c>
      <c r="G11" s="6"/>
      <c r="H11" s="6"/>
      <c r="I11" s="3"/>
    </row>
    <row r="12" spans="1:10" x14ac:dyDescent="0.25">
      <c r="A12" s="6" t="str">
        <f>Tabelle1!A30</f>
        <v>Preis AU Siegel</v>
      </c>
      <c r="B12" s="8">
        <f>Tabelle1!A31</f>
        <v>1.55</v>
      </c>
      <c r="C12" s="9">
        <f>B12*B3</f>
        <v>232.5</v>
      </c>
      <c r="D12" s="9">
        <f t="shared" si="2"/>
        <v>232.5</v>
      </c>
      <c r="E12" s="6"/>
      <c r="F12" s="6"/>
      <c r="G12" s="6"/>
      <c r="H12" s="6"/>
    </row>
    <row r="13" spans="1:10" x14ac:dyDescent="0.25">
      <c r="A13" s="6" t="str">
        <f>Tabelle1!A33</f>
        <v>Zeitaufwand für Mängelstatistik in Minuten pro Woche</v>
      </c>
      <c r="B13" s="7">
        <f>Tabelle1!A34</f>
        <v>30</v>
      </c>
      <c r="C13" s="9">
        <f>(B13*52)*F6</f>
        <v>520</v>
      </c>
      <c r="D13" s="9">
        <f t="shared" si="2"/>
        <v>520</v>
      </c>
      <c r="E13" s="6"/>
      <c r="F13" s="6"/>
      <c r="G13" s="6"/>
      <c r="H13" s="6"/>
    </row>
    <row r="14" spans="1:10" x14ac:dyDescent="0.25">
      <c r="A14" s="6" t="str">
        <f>Tabelle1!A36</f>
        <v>Wartung AU Tester jährlich</v>
      </c>
      <c r="B14" s="8">
        <f>Tabelle1!A37</f>
        <v>400</v>
      </c>
      <c r="C14" s="9">
        <f>B14</f>
        <v>400</v>
      </c>
      <c r="D14" s="9">
        <f t="shared" si="2"/>
        <v>400</v>
      </c>
      <c r="E14" s="6"/>
      <c r="F14" s="6"/>
      <c r="G14" s="6"/>
      <c r="H14" s="6"/>
    </row>
    <row r="15" spans="1:10" x14ac:dyDescent="0.25">
      <c r="A15" s="6" t="str">
        <f>Tabelle1!D3</f>
        <v>Preis pro Abgasuntersuchung netto</v>
      </c>
      <c r="B15" s="9">
        <f>Tabelle1!D4</f>
        <v>40</v>
      </c>
      <c r="C15" s="6"/>
      <c r="D15" s="9"/>
      <c r="E15" s="6"/>
      <c r="F15" s="6"/>
      <c r="G15" s="6"/>
      <c r="H15" s="6"/>
    </row>
    <row r="16" spans="1:10" x14ac:dyDescent="0.25">
      <c r="A16" s="6" t="str">
        <f>Tabelle1!D6</f>
        <v>Jährliches Audit</v>
      </c>
      <c r="B16" s="9">
        <f>Tabelle1!D7</f>
        <v>150</v>
      </c>
      <c r="C16" s="9">
        <f>B16</f>
        <v>150</v>
      </c>
      <c r="D16" s="9">
        <f t="shared" si="2"/>
        <v>150</v>
      </c>
      <c r="E16" s="6"/>
      <c r="F16" s="6"/>
      <c r="G16" s="6"/>
      <c r="H16" s="6"/>
    </row>
    <row r="17" spans="1:8" x14ac:dyDescent="0.25">
      <c r="A17" s="6" t="str">
        <f>Tabelle1!D9</f>
        <v>AU Schulung Fachkraft</v>
      </c>
      <c r="B17" s="9">
        <f>Tabelle1!D10</f>
        <v>300</v>
      </c>
      <c r="C17" s="9">
        <f>B17/3</f>
        <v>100</v>
      </c>
      <c r="D17" s="9">
        <f t="shared" si="2"/>
        <v>100</v>
      </c>
      <c r="E17" s="6"/>
      <c r="F17" s="6"/>
      <c r="G17" s="6"/>
      <c r="H17" s="6"/>
    </row>
    <row r="18" spans="1:8" x14ac:dyDescent="0.25">
      <c r="A18" s="6" t="str">
        <f>Tabelle1!D12</f>
        <v>Personalkosten AU Schulung Fachkraft</v>
      </c>
      <c r="B18" s="9">
        <f>Tabelle1!D13</f>
        <v>240</v>
      </c>
      <c r="C18" s="9">
        <f t="shared" ref="C18:C19" si="3">B18/3</f>
        <v>80</v>
      </c>
      <c r="D18" s="9">
        <f t="shared" si="2"/>
        <v>80</v>
      </c>
      <c r="E18" s="6"/>
      <c r="F18" s="6"/>
      <c r="G18" s="6"/>
      <c r="H18" s="6"/>
    </row>
    <row r="19" spans="1:8" x14ac:dyDescent="0.25">
      <c r="A19" s="6" t="str">
        <f>Tabelle1!D15</f>
        <v>Reisekosten AU Schulung Fachkraft</v>
      </c>
      <c r="B19" s="9">
        <f>Tabelle1!D16</f>
        <v>30</v>
      </c>
      <c r="C19" s="9">
        <f t="shared" si="3"/>
        <v>10</v>
      </c>
      <c r="D19" s="9">
        <f t="shared" si="2"/>
        <v>10</v>
      </c>
      <c r="E19" s="6"/>
      <c r="F19" s="6"/>
      <c r="G19" s="6"/>
      <c r="H19" s="6"/>
    </row>
    <row r="20" spans="1:8" x14ac:dyDescent="0.25">
      <c r="A20" s="6" t="str">
        <f>Tabelle1!D18</f>
        <v>Abgastester Kaufpreis</v>
      </c>
      <c r="B20" s="9">
        <f>Tabelle1!D19</f>
        <v>0</v>
      </c>
      <c r="C20" s="9"/>
      <c r="D20" s="9">
        <f>(B20+(B20*3%))/8</f>
        <v>0</v>
      </c>
      <c r="E20" s="6"/>
      <c r="F20" s="6" t="s">
        <v>17</v>
      </c>
      <c r="G20" s="6"/>
      <c r="H20" s="6"/>
    </row>
    <row r="21" spans="1:8" x14ac:dyDescent="0.25">
      <c r="A21" s="6" t="str">
        <f>Tabelle1!D21</f>
        <v>Sonderkosten</v>
      </c>
      <c r="B21" s="9">
        <f>Tabelle1!D22</f>
        <v>0</v>
      </c>
      <c r="C21" s="9">
        <f>B21</f>
        <v>0</v>
      </c>
      <c r="D21" s="9">
        <f t="shared" si="2"/>
        <v>0</v>
      </c>
      <c r="E21" s="6"/>
      <c r="F21" s="6" t="str">
        <f>IF(F11&gt;B15,"Sie arbeiten nicht kostendeckend!","Sie arbeiten kostendeckend!")</f>
        <v>Sie arbeiten kostendeckend!</v>
      </c>
      <c r="G21" s="6"/>
      <c r="H21" s="6"/>
    </row>
    <row r="22" spans="1:8" x14ac:dyDescent="0.25">
      <c r="A22" s="6" t="str">
        <f>Tabelle1!D24</f>
        <v>Update Fahrzeug Solldaten</v>
      </c>
      <c r="B22" s="9">
        <f>Tabelle1!D25</f>
        <v>0</v>
      </c>
      <c r="C22" s="9">
        <f>B22</f>
        <v>0</v>
      </c>
      <c r="D22" s="9">
        <f t="shared" si="2"/>
        <v>0</v>
      </c>
      <c r="E22" s="6"/>
      <c r="F22" s="6" t="str">
        <f>IF(F11&gt;B15,"Unterdeckung","Überdeckung")</f>
        <v>Überdeckung</v>
      </c>
      <c r="G22" s="6"/>
      <c r="H22" s="6"/>
    </row>
    <row r="23" spans="1:8" x14ac:dyDescent="0.25">
      <c r="A23" s="6" t="str">
        <f>Tabelle1!D27</f>
        <v>Personalkosten für AU</v>
      </c>
      <c r="B23" s="9">
        <f>Tabelle1!D28</f>
        <v>20</v>
      </c>
      <c r="C23" s="6"/>
      <c r="D23" s="9"/>
      <c r="E23" s="6"/>
      <c r="F23" s="6" t="s">
        <v>44</v>
      </c>
      <c r="G23" s="6"/>
      <c r="H23" s="6"/>
    </row>
    <row r="24" spans="1:8" x14ac:dyDescent="0.25">
      <c r="A24" s="6" t="str">
        <f>Tabelle1!D30</f>
        <v xml:space="preserve">Lizenz Inspektionsstelle Plus </v>
      </c>
      <c r="B24" s="9">
        <f>Tabelle1!D31</f>
        <v>49</v>
      </c>
      <c r="C24" s="9">
        <f>B24</f>
        <v>49</v>
      </c>
      <c r="D24" s="9">
        <f t="shared" si="2"/>
        <v>49</v>
      </c>
      <c r="E24" s="6"/>
      <c r="F24" s="9">
        <f>B15-F11</f>
        <v>7.8452888888888879</v>
      </c>
      <c r="G24" s="6"/>
      <c r="H24" s="6"/>
    </row>
    <row r="25" spans="1:8" x14ac:dyDescent="0.25">
      <c r="A25" s="6" t="str">
        <f>Tabelle1!D33</f>
        <v>Kalibrierung AU Tester jährlich</v>
      </c>
      <c r="B25" s="9">
        <f>Tabelle1!D34</f>
        <v>350</v>
      </c>
      <c r="C25" s="9">
        <f>B25</f>
        <v>350</v>
      </c>
      <c r="D25" s="9">
        <f t="shared" si="2"/>
        <v>350</v>
      </c>
      <c r="E25" s="6"/>
      <c r="F25" s="6"/>
      <c r="G25" s="6"/>
      <c r="H25" s="6"/>
    </row>
    <row r="26" spans="1:8" x14ac:dyDescent="0.25">
      <c r="A26" s="6" t="str">
        <f>Tabelle1!D36</f>
        <v>Eichung jährlich</v>
      </c>
      <c r="B26" s="9">
        <f>Tabelle1!D37</f>
        <v>177.04</v>
      </c>
      <c r="C26" s="9">
        <f>B26</f>
        <v>177.04</v>
      </c>
      <c r="D26" s="9">
        <f t="shared" si="2"/>
        <v>177.04</v>
      </c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 t="s">
        <v>38</v>
      </c>
      <c r="B28" s="6"/>
      <c r="C28" s="8">
        <f>SUM(C4:C26)</f>
        <v>4823.2066666666669</v>
      </c>
      <c r="D28" s="8">
        <f>SUM(D4:D26)</f>
        <v>3035.2066666666669</v>
      </c>
      <c r="E28" s="6"/>
      <c r="F28" s="6"/>
      <c r="G28" s="6"/>
      <c r="H28" s="6"/>
    </row>
    <row r="29" spans="1:8" x14ac:dyDescent="0.25">
      <c r="A29" s="6"/>
      <c r="B29" s="6"/>
      <c r="C29" s="9"/>
      <c r="D29" s="9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9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F34" s="2"/>
    </row>
  </sheetData>
  <sheetProtection algorithmName="SHA-512" hashValue="Zm8VHREPrR7bsv980l66CFZuN0dj6xdrFo2ReJHzyhjiUQxXrLWnPX7Vhww1ShJjiRidpXSU5nsNsNhMZPdqQg==" saltValue="FWF8zz3HHnleNxaWkofMz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Kahl</dc:creator>
  <cp:lastModifiedBy>Michael Kahl</cp:lastModifiedBy>
  <dcterms:created xsi:type="dcterms:W3CDTF">2019-11-22T14:55:29Z</dcterms:created>
  <dcterms:modified xsi:type="dcterms:W3CDTF">2019-11-23T13:15:42Z</dcterms:modified>
</cp:coreProperties>
</file>